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.sharepoint.com/teams/Cestovnruch/Shared Documents/po L2/LBT/Podmínky 2025-2027/Rada kraje/"/>
    </mc:Choice>
  </mc:AlternateContent>
  <xr:revisionPtr revIDLastSave="1278" documentId="8_{7390F13A-C766-4D53-8C3F-B6246D0BC435}" xr6:coauthVersionLast="47" xr6:coauthVersionMax="47" xr10:uidLastSave="{59F23A37-B572-4C00-A3AF-88241F6EFABE}"/>
  <bookViews>
    <workbookView xWindow="-120" yWindow="-120" windowWidth="29040" windowHeight="15720" xr2:uid="{CBDC9D36-1F6F-4DAC-A6E5-68ADBD870A50}"/>
  </bookViews>
  <sheets>
    <sheet name="oblasti" sheetId="3" r:id="rId1"/>
    <sheet name="popis tra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3" l="1"/>
  <c r="J20" i="3"/>
  <c r="J19" i="3"/>
  <c r="J18" i="3"/>
  <c r="J17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G4" i="3" l="1"/>
  <c r="G5" i="3"/>
  <c r="G6" i="3"/>
  <c r="G7" i="3"/>
  <c r="G8" i="3"/>
  <c r="G9" i="3"/>
  <c r="G10" i="3"/>
  <c r="G11" i="3"/>
  <c r="G12" i="3"/>
  <c r="G13" i="3"/>
  <c r="G14" i="3"/>
  <c r="G15" i="3"/>
  <c r="G17" i="3"/>
  <c r="G18" i="3"/>
  <c r="G19" i="3"/>
  <c r="G20" i="3"/>
  <c r="G21" i="3"/>
  <c r="G3" i="3"/>
  <c r="C16" i="3"/>
  <c r="G16" i="3" l="1"/>
  <c r="J16" i="3"/>
  <c r="H9" i="3"/>
  <c r="H10" i="3"/>
  <c r="K10" i="3" s="1"/>
  <c r="L10" i="3" s="1"/>
  <c r="M10" i="3" s="1"/>
  <c r="K9" i="3" l="1"/>
  <c r="L9" i="3" s="1"/>
  <c r="M9" i="3" s="1"/>
  <c r="H3" i="3"/>
  <c r="H4" i="3"/>
  <c r="H5" i="3"/>
  <c r="H6" i="3"/>
  <c r="H7" i="3"/>
  <c r="H8" i="3"/>
  <c r="H11" i="3"/>
  <c r="H12" i="3"/>
  <c r="H13" i="3"/>
  <c r="H14" i="3"/>
  <c r="H15" i="3"/>
  <c r="H16" i="3"/>
  <c r="H17" i="3"/>
  <c r="H18" i="3"/>
  <c r="H19" i="3"/>
  <c r="K19" i="3" s="1"/>
  <c r="L19" i="3" s="1"/>
  <c r="M19" i="3" s="1"/>
  <c r="H20" i="3"/>
  <c r="H21" i="3"/>
  <c r="K18" i="3" l="1"/>
  <c r="L18" i="3" s="1"/>
  <c r="M18" i="3" s="1"/>
  <c r="K8" i="3"/>
  <c r="L8" i="3" s="1"/>
  <c r="M8" i="3" s="1"/>
  <c r="K17" i="3"/>
  <c r="L17" i="3" s="1"/>
  <c r="M17" i="3" s="1"/>
  <c r="K7" i="3"/>
  <c r="L7" i="3" s="1"/>
  <c r="M7" i="3" s="1"/>
  <c r="K16" i="3"/>
  <c r="L16" i="3" s="1"/>
  <c r="M16" i="3" s="1"/>
  <c r="K6" i="3"/>
  <c r="L6" i="3" s="1"/>
  <c r="M6" i="3" s="1"/>
  <c r="K15" i="3"/>
  <c r="L15" i="3" s="1"/>
  <c r="M15" i="3" s="1"/>
  <c r="K5" i="3"/>
  <c r="L5" i="3" s="1"/>
  <c r="M5" i="3" s="1"/>
  <c r="K14" i="3"/>
  <c r="L14" i="3" s="1"/>
  <c r="M14" i="3" s="1"/>
  <c r="K4" i="3"/>
  <c r="L4" i="3" s="1"/>
  <c r="M4" i="3" s="1"/>
  <c r="K21" i="3"/>
  <c r="L21" i="3" s="1"/>
  <c r="M21" i="3" s="1"/>
  <c r="K13" i="3"/>
  <c r="L13" i="3" s="1"/>
  <c r="M13" i="3" s="1"/>
  <c r="K20" i="3"/>
  <c r="L20" i="3" s="1"/>
  <c r="M20" i="3" s="1"/>
  <c r="K12" i="3"/>
  <c r="L12" i="3" s="1"/>
  <c r="M12" i="3" s="1"/>
  <c r="K11" i="3"/>
  <c r="L11" i="3" s="1"/>
  <c r="M11" i="3" s="1"/>
  <c r="K3" i="3"/>
  <c r="L3" i="3" s="1"/>
  <c r="M3" i="3" s="1"/>
  <c r="K23" i="3" l="1"/>
  <c r="L23" i="3" s="1"/>
  <c r="M23" i="3" l="1"/>
</calcChain>
</file>

<file path=xl/sharedStrings.xml><?xml version="1.0" encoding="utf-8"?>
<sst xmlns="http://schemas.openxmlformats.org/spreadsheetml/2006/main" count="142" uniqueCount="115">
  <si>
    <t>Příloha č.10</t>
  </si>
  <si>
    <t>Poř. číslo</t>
  </si>
  <si>
    <t>Název oblasti</t>
  </si>
  <si>
    <t>Reálná délka LBT podle systému a map MSK na webu (km)</t>
  </si>
  <si>
    <t>Počet maximálně uznatelných Mth na jednu úpravu LBT</t>
  </si>
  <si>
    <t>Pustevny</t>
  </si>
  <si>
    <t>Javorový</t>
  </si>
  <si>
    <t>Bílá</t>
  </si>
  <si>
    <t>Mosty u Jablunkova</t>
  </si>
  <si>
    <t>Ostravice</t>
  </si>
  <si>
    <t>Bukovec</t>
  </si>
  <si>
    <t>Praděd</t>
  </si>
  <si>
    <t>Nová Ves</t>
  </si>
  <si>
    <t>Malá Morávka</t>
  </si>
  <si>
    <t>Ludvikov</t>
  </si>
  <si>
    <t>Vrbno</t>
  </si>
  <si>
    <t>Rýmařov</t>
  </si>
  <si>
    <t>Guntramovice</t>
  </si>
  <si>
    <t>Lomnice</t>
  </si>
  <si>
    <t xml:space="preserve">Horní Město - Rešov </t>
  </si>
  <si>
    <t>Horní město - Tvrdkov</t>
  </si>
  <si>
    <t xml:space="preserve">Břidličná </t>
  </si>
  <si>
    <t>Popis tras</t>
  </si>
  <si>
    <t>Trasa 1:  Tanečnice-skokanské můstky-po červené-k chatě na Martiňáku a zpět</t>
  </si>
  <si>
    <t>Trasa 2: Pustevny-křižovatka silnic na Bečvu a do Trojanovic-rozhledna Cyrilka-socha Radegast-hřebenem po modré značce na Radhošť a zpět na Pustevny</t>
  </si>
  <si>
    <t>Trasa 3: Pustevny-zelená turistická značka-naučná stezka-chata Mír a zpět na Pustevny</t>
  </si>
  <si>
    <t>Trasa 4: Pustevny-Tanečnice,sedlo-Nořící hora-Okrouhlý-Pustevny</t>
  </si>
  <si>
    <t>Trasa 5: Pustevny-U křížku-Pustevny</t>
  </si>
  <si>
    <t>Trasa 6: Pustevny-Skalíkova louka-Pustevny</t>
  </si>
  <si>
    <t>Trasa 1: Pod Malým Javorovým-traverzová cesta úbočím Javorového-Ostrý (turistická chata KČT)-Kozinec (turistická chata)</t>
  </si>
  <si>
    <t>Trasa 2: Ostrý (turistická chata KČT)-Slavíč</t>
  </si>
  <si>
    <t>Trasa 3: Ostrý-Kamenitý</t>
  </si>
  <si>
    <t>Trasa 1: Hotel Pokrok Bílá-Žerovjanka-usedlost u Remešů-Klučiny-chata Charbulák-Švarná Hanka-Bílý Kříž-Konečná-Bílá</t>
  </si>
  <si>
    <t>Trasa 2: Parkoviště Bílá-Žerovjanka-Javořina-Kozí hřbety-Rožnovský vrch-Ondrášův Dvůr-Mezivodí-Salaský potok-Kyčera-Klín-Čistý-Smradlavá-Zámeček-parkoviště Bílá</t>
  </si>
  <si>
    <t>Trasa 3: Bílá-Kozí hřbety-Samčanka-Myslikovjanka-Bílá</t>
  </si>
  <si>
    <t>Trasa 4: Zbojnická-Kelčovské sedlo-Kortytové-Beskyd-Bumbálka-Salajka</t>
  </si>
  <si>
    <t>Trasa 5: Bílanský okruh (okruh okolo obce Bílá)</t>
  </si>
  <si>
    <t>Trasa 1: Ski areál, Mosty u Jablunkova-Tunel-Celnice-Tunel-Studeničné-Tunel-Ski areál, Mosty u Jablunkova</t>
  </si>
  <si>
    <t>Trasa 2: Lyžařský běžecký okruh vbezprostřední blízkost Ski areálu Jablunkov</t>
  </si>
  <si>
    <t>Trasa 3: Ski areál,Mosty u Jablunkova-Górka-Vitališov-Jablunkov a zpět</t>
  </si>
  <si>
    <t>Trasa 4: Studeničné-Gírová-Komorovský Grúň-Zajavoří-Bukovec-Dílek-Komoravský Grúň-Gírová-Studeničné</t>
  </si>
  <si>
    <t>Úprava tří běžeckých okruhů ve sportovně-rekreačním areálu Ostravice (trasy vedou golfovým  areálem u obce Ostravice)</t>
  </si>
  <si>
    <t>Ovčárna-chata Barborka-Sporthotel Kurzovní-Pod Pradědem-Praděd-Pod Pradědem-Švýcárna</t>
  </si>
  <si>
    <t>Pradědský běžecký okruh (5 okruhů běžeckých tras v blízkosti Sporthotelu Kurzovní)</t>
  </si>
  <si>
    <t>Trasa 1: Nová Ves-PR Franz-Franz-Dolní Moravice</t>
  </si>
  <si>
    <t xml:space="preserve">Trasa 2: Nová Ves-Horní Moravice-Dolní Moravice </t>
  </si>
  <si>
    <t>Trasa 3: okruhy Nová Ves</t>
  </si>
  <si>
    <t>Trasa 4: Areál Nová Ves-okruhy na loukách</t>
  </si>
  <si>
    <t>Trasa 1: Malá Morávka, Na kovárně-Karlov p. Pradědem, Nad Karlovem</t>
  </si>
  <si>
    <t>Trasa 2: Karlov pod Pradědem, restaurace Praděd-Nad Karlovem-Mravenckovka-vyhlídka Nová Ves</t>
  </si>
  <si>
    <t>Trasa 4: Mravenkcovka-Alfrédka-Pod Ostružnou-Stará Ves, pila</t>
  </si>
  <si>
    <t>Trasa 5: Vodárna Horní Václavov-Smrčiny-Čertův vrch-vodárna Horní Václavov</t>
  </si>
  <si>
    <t>Trasa 6: Býv. Ranná-Rudná pod Pradědem-U Rozhledny-Čertův vrch</t>
  </si>
  <si>
    <t>Trasa 7:  Karlov pod Pradědem, restaurace Praděd-Pod Vápennou-Malá Morávka, hotel Brans</t>
  </si>
  <si>
    <t>Trasa 8: Karlov pod Pradědem, U Polesí-Mravencovka a zpět</t>
  </si>
  <si>
    <t>Trasa 9: Pod Vápennou - Belokamenný potok-sedlo Hvězda-U Školky-Ranná-Malá Morávka</t>
  </si>
  <si>
    <t>Trasa 10: Fit okruh kolem tábořiště</t>
  </si>
  <si>
    <t>Trasa 11: Nad Karlovem-Jelení-Nová Ves</t>
  </si>
  <si>
    <t>Trasa 12: Tréninkový okruh okolo Ostružné</t>
  </si>
  <si>
    <t>Trasa 1: Pod Železným vrchem-křižovatka Suchá Rudná-Malá Hvězda</t>
  </si>
  <si>
    <t>Trasa 2: Červený okruh Suchá Rudná (tzv. Peryho okruh) - tréninkový okruh</t>
  </si>
  <si>
    <t>Trasa 3: Žlutý okruch Suchá Rudná (tzv. Peryho orkuh) - tréninkový okruh</t>
  </si>
  <si>
    <t>Trasa 4: Sedlo Hvězda-Malá Hvězda-odbočka Ludvíkov-Vrbno p. Pradědem</t>
  </si>
  <si>
    <t>Trasa 5: AC Ludvíkov Koliba-Sedlová bouda-Karlova Studánka, Videlská silnice</t>
  </si>
  <si>
    <t>Lyžařský stadionek Suchá Rudná - v blízkosti lyžařského vleku SKI Annaberg</t>
  </si>
  <si>
    <t>Trasa 1: Vrbno p. Pradědem-Pod Šindelnou-Anenský vrch-Vrbno p. Pradědem</t>
  </si>
  <si>
    <t>Trasa 2: Anenský vrch-Anenská myslivna a zpět</t>
  </si>
  <si>
    <t>Trasa 3: Anenská myslivna-Malá Hvězda-sedlo Hvězda-Malá Hvězda-Anenská myslivna</t>
  </si>
  <si>
    <t>Trasa 1A: Osvětlený okruh v městském parku na Sokolovské ulici v Rýmařově</t>
  </si>
  <si>
    <t>Trasa 2: Rýmařov-Stará Ves</t>
  </si>
  <si>
    <t>Trasa 4: Rýmařov-Nové Pole-Kamenná hora-Pod Výhledy</t>
  </si>
  <si>
    <t>Trasa 5: Rýmařov, ul. Komenského-Pod Strálkem-trasa 1B</t>
  </si>
  <si>
    <t>Trasa 1: Dolní stanice vleku SKI Areál, Horní Guntramovice-Červená hora-Zlatá lípa-dolní stanice vleku SKI areál, Horní Guntramovice</t>
  </si>
  <si>
    <t>Trasa 2: Dolní stanice vleku- SKI areál, Horní Guntramovice-Červený kopec-Stráž-Pekelný vrch-Dolní stanice vleku, SKI areál, Horní Guntramovice</t>
  </si>
  <si>
    <t>Trasa 1: Skály-Stříbrné Hory-Dobřečovská hora-PR Skalské rašeliniště-Skály</t>
  </si>
  <si>
    <t>Trasa 2: Horní Město-Rešov</t>
  </si>
  <si>
    <t>Trasa 3: spojka Ferdinandov-Kamenná hora</t>
  </si>
  <si>
    <t>Trasa 4: spojka Skály-Rýmařov Hornoměstská zatáčka</t>
  </si>
  <si>
    <t>Trasa 1: Horní Město-Dobřečov-Špičák-Tvrdkov</t>
  </si>
  <si>
    <t>Trasa 2: Horní Město-Tvrdkov</t>
  </si>
  <si>
    <t>Tři okruhy běžeckých tras na severním okraji města Břidličná (červený značený okruh, modře značené propojky, žlutě značený okruh)</t>
  </si>
  <si>
    <t>Horní a Dolní Lomná</t>
  </si>
  <si>
    <t>Staré Hamry</t>
  </si>
  <si>
    <t>Úprava tratí na cyklostezkách</t>
  </si>
  <si>
    <t>Průměrná nadmořská výška trasy</t>
  </si>
  <si>
    <t>Trasa 3: Stará Ves-Žďárský potok-U Škaredé jedle-žlutý potok</t>
  </si>
  <si>
    <t>Trasa 1 C: Spojnice mezi okruhem 1A a 1B</t>
  </si>
  <si>
    <t>Trasa 1: Kouty-Lomnice-Lomnice,žst., Dětřichov</t>
  </si>
  <si>
    <t>Trasa 3: Mravencovka-Alfrédka-Pod Josefinkou-Pod Zelenými kameny-Pod Ztracenými kameny-Nad Skřítkem-Žlutý potok-Pod Zelelnými kameny</t>
  </si>
  <si>
    <t xml:space="preserve">Trasa 1: Bukovec Kempaland – Hotel Kempa </t>
  </si>
  <si>
    <t>Trasa 2: Sjezdovka horní část - Dílek - Bukovec škola</t>
  </si>
  <si>
    <t xml:space="preserve">Trasa 3: Rozcestí Bukovec škola – Řepík – Lysky </t>
  </si>
  <si>
    <t xml:space="preserve">Trasa 1: Staré Hamry, Gruň -  Bílý kříž  </t>
  </si>
  <si>
    <t xml:space="preserve">Trasa 2: Bílý Kříž - Doroťanka  </t>
  </si>
  <si>
    <t xml:space="preserve">Trasa 3: Gruň - Švarná Hanka, Smrkovina  - Bílý Kříž  </t>
  </si>
  <si>
    <t>Trasa 4: Gruň - Švarná Hanka - okruh</t>
  </si>
  <si>
    <t>Trasa 7: Tréninkový okruh k chatě na Zmrzlém-sjezd od Tanečnice ke Skalce-zpět k Tanečnici</t>
  </si>
  <si>
    <t>Délka trasy</t>
  </si>
  <si>
    <t>(příklad Lysá hora)</t>
  </si>
  <si>
    <t xml:space="preserve">Nová oblast </t>
  </si>
  <si>
    <t>(xx km)</t>
  </si>
  <si>
    <t>Úprava rolbou/skútrem</t>
  </si>
  <si>
    <t>Pořadové číslo</t>
  </si>
  <si>
    <t>Počet maximálně uznatelných Mth na jednu úpravu LBT (počet km x 0,15)</t>
  </si>
  <si>
    <t>Paušální náklady v Kč (předpokládané náklady -počet km x 550)</t>
  </si>
  <si>
    <t xml:space="preserve">V případě, že žadatel požádá o dotaci na úpravu oblasti, která není uvedena v seznamu oblastí výše, případně dojde z objektivních důvodů k úpravě délky tras, budou k výpočtu uznatelných nákladů projektu a dotace použity hodnoty dle stejného výpočtu jako je uvedeno v tabulce výše. Doporučujeme před zápisem nové trasy konzultaci s odpovědnou osobou za Dotační program Úprava lyžařsko běžeckých tras v Moravskoslezském kraji.  </t>
  </si>
  <si>
    <t>Paušální náklady v Kč (předpokládané náklady, 550 Kč na 1 km) za 1 sezónu</t>
  </si>
  <si>
    <t>Uznatelné náklady ((MTH x rolba x počet úprav) + paušální náklad + předsezónní servis) za 1 sezónu</t>
  </si>
  <si>
    <t>Celkový počet najetých km za 1 sezónu</t>
  </si>
  <si>
    <t>Výše nákladů na 1 Mth (rolba 1250 Kč / skútr, čtyřkolka 850 Kč)</t>
  </si>
  <si>
    <t>Předpokládaný počet úprav dle nadmořské výšky (nad 800m.n.m 35, 650 - 800 m.n.m 20, pod 650 m.n.m. 10) za 1 sezónu</t>
  </si>
  <si>
    <t>Náklady na předsezónní servis, průběžný servis a opravy sněžných vozidel v Kč (Do 800 najetých km 40 000 Kč, nad 800 najetých km 70 000 Kč) za 1 sezónu</t>
  </si>
  <si>
    <t>Celkové uznatelné náklady projektu (2 sezóny)</t>
  </si>
  <si>
    <t>Maximální dotace za projekt (2 sezóny)</t>
  </si>
  <si>
    <t>Uznatelné náklady za 1 sezónu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</si>
</sst>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2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Alignment="1">
      <alignment horizontal="center" vertical="center"/>
    </xf>
    <xf numFmtId="0" fontId="1" fillId="0" borderId="1" xfId="1" applyBorder="1" applyAlignment="1">
      <alignment wrapText="1"/>
    </xf>
    <xf numFmtId="0" fontId="2" fillId="0" borderId="1" xfId="1" applyFont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1" fillId="0" borderId="4" xfId="1" applyBorder="1" applyAlignment="1">
      <alignment horizontal="left" vertical="top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1" fillId="0" borderId="7" xfId="1" applyBorder="1"/>
    <xf numFmtId="0" fontId="2" fillId="0" borderId="7" xfId="1" applyFont="1" applyBorder="1" applyAlignment="1">
      <alignment horizontal="center"/>
    </xf>
    <xf numFmtId="0" fontId="5" fillId="3" borderId="7" xfId="2" applyFont="1" applyFill="1" applyBorder="1" applyAlignment="1">
      <alignment horizontal="center" vertical="center" wrapText="1" shrinkToFit="1"/>
    </xf>
    <xf numFmtId="0" fontId="4" fillId="3" borderId="7" xfId="2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164" fontId="1" fillId="0" borderId="0" xfId="1" applyNumberForma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0" xfId="0" applyFont="1"/>
    <xf numFmtId="0" fontId="1" fillId="0" borderId="8" xfId="1" applyBorder="1" applyAlignment="1">
      <alignment wrapText="1"/>
    </xf>
    <xf numFmtId="0" fontId="2" fillId="0" borderId="3" xfId="1" applyFont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0" borderId="9" xfId="1" applyBorder="1"/>
    <xf numFmtId="164" fontId="1" fillId="0" borderId="9" xfId="1" applyNumberFormat="1" applyBorder="1"/>
    <xf numFmtId="0" fontId="1" fillId="4" borderId="3" xfId="1" applyFill="1" applyBorder="1"/>
    <xf numFmtId="38" fontId="1" fillId="0" borderId="7" xfId="1" applyNumberFormat="1" applyBorder="1" applyAlignment="1">
      <alignment horizontal="right" vertical="center"/>
    </xf>
    <xf numFmtId="0" fontId="1" fillId="0" borderId="7" xfId="1" applyBorder="1" applyAlignment="1">
      <alignment horizontal="right" vertical="center"/>
    </xf>
    <xf numFmtId="165" fontId="1" fillId="0" borderId="7" xfId="1" applyNumberFormat="1" applyBorder="1" applyAlignment="1">
      <alignment horizontal="right"/>
    </xf>
    <xf numFmtId="165" fontId="1" fillId="0" borderId="6" xfId="1" applyNumberFormat="1" applyBorder="1" applyAlignment="1">
      <alignment horizontal="right"/>
    </xf>
    <xf numFmtId="0" fontId="1" fillId="0" borderId="7" xfId="1" applyBorder="1" applyAlignment="1">
      <alignment horizontal="right"/>
    </xf>
    <xf numFmtId="0" fontId="1" fillId="0" borderId="6" xfId="1" applyBorder="1" applyAlignment="1">
      <alignment horizontal="right"/>
    </xf>
    <xf numFmtId="2" fontId="1" fillId="0" borderId="7" xfId="1" applyNumberFormat="1" applyBorder="1" applyAlignment="1">
      <alignment horizontal="right" vertical="center"/>
    </xf>
    <xf numFmtId="2" fontId="1" fillId="0" borderId="6" xfId="1" applyNumberFormat="1" applyBorder="1" applyAlignment="1">
      <alignment horizontal="right" vertical="center"/>
    </xf>
    <xf numFmtId="165" fontId="1" fillId="0" borderId="7" xfId="1" applyNumberFormat="1" applyBorder="1"/>
    <xf numFmtId="0" fontId="1" fillId="0" borderId="8" xfId="1" applyBorder="1"/>
    <xf numFmtId="0" fontId="1" fillId="0" borderId="10" xfId="1" applyBorder="1"/>
    <xf numFmtId="0" fontId="1" fillId="0" borderId="11" xfId="1" applyBorder="1"/>
    <xf numFmtId="0" fontId="1" fillId="0" borderId="10" xfId="1" applyBorder="1" applyAlignment="1">
      <alignment wrapText="1"/>
    </xf>
    <xf numFmtId="0" fontId="1" fillId="4" borderId="8" xfId="1" applyFill="1" applyBorder="1"/>
    <xf numFmtId="0" fontId="1" fillId="4" borderId="10" xfId="1" applyFill="1" applyBorder="1"/>
    <xf numFmtId="0" fontId="1" fillId="4" borderId="11" xfId="1" applyFill="1" applyBorder="1"/>
    <xf numFmtId="0" fontId="1" fillId="0" borderId="11" xfId="1" applyBorder="1" applyAlignment="1">
      <alignment wrapText="1"/>
    </xf>
    <xf numFmtId="0" fontId="1" fillId="4" borderId="8" xfId="1" applyFill="1" applyBorder="1" applyAlignment="1">
      <alignment wrapText="1"/>
    </xf>
    <xf numFmtId="0" fontId="1" fillId="4" borderId="11" xfId="1" applyFill="1" applyBorder="1" applyAlignment="1">
      <alignment wrapText="1"/>
    </xf>
    <xf numFmtId="0" fontId="5" fillId="0" borderId="7" xfId="2" applyFont="1" applyBorder="1" applyAlignment="1">
      <alignment horizontal="center" vertical="center" wrapText="1" shrinkToFit="1"/>
    </xf>
    <xf numFmtId="164" fontId="1" fillId="0" borderId="7" xfId="1" applyNumberFormat="1" applyBorder="1"/>
    <xf numFmtId="0" fontId="1" fillId="0" borderId="7" xfId="1" applyBorder="1" applyAlignment="1">
      <alignment horizontal="center"/>
    </xf>
    <xf numFmtId="164" fontId="7" fillId="0" borderId="7" xfId="1" applyNumberFormat="1" applyFont="1" applyBorder="1"/>
    <xf numFmtId="164" fontId="1" fillId="0" borderId="1" xfId="1" applyNumberFormat="1" applyBorder="1"/>
    <xf numFmtId="164" fontId="1" fillId="5" borderId="1" xfId="1" applyNumberFormat="1" applyFill="1" applyBorder="1"/>
    <xf numFmtId="0" fontId="1" fillId="0" borderId="0" xfId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1" fillId="2" borderId="3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3">
    <cellStyle name="Normální" xfId="0" builtinId="0"/>
    <cellStyle name="Normální 2" xfId="1" xr:uid="{94905447-48AF-4E02-BC5B-521621A31315}"/>
    <cellStyle name="normální_List1" xfId="2" xr:uid="{215FE80C-40F0-4F18-A296-0E05520CF163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39BFA-4C68-4BD4-89A0-A0EF18A9AA36}">
  <dimension ref="A1:P35"/>
  <sheetViews>
    <sheetView tabSelected="1" zoomScaleNormal="100" zoomScaleSheetLayoutView="100" workbookViewId="0">
      <selection activeCell="I7" sqref="I7"/>
    </sheetView>
  </sheetViews>
  <sheetFormatPr defaultColWidth="9.140625" defaultRowHeight="12.75" x14ac:dyDescent="0.2"/>
  <cols>
    <col min="1" max="1" width="9.85546875" style="1" bestFit="1" customWidth="1"/>
    <col min="2" max="2" width="19" style="1" bestFit="1" customWidth="1"/>
    <col min="3" max="3" width="15.140625" style="1" customWidth="1"/>
    <col min="4" max="4" width="16.28515625" style="1" bestFit="1" customWidth="1"/>
    <col min="5" max="5" width="12.85546875" style="1" customWidth="1"/>
    <col min="6" max="6" width="21.42578125" style="1" customWidth="1"/>
    <col min="7" max="7" width="15.5703125" style="1" customWidth="1"/>
    <col min="8" max="8" width="13.140625" style="1" customWidth="1"/>
    <col min="9" max="9" width="27.85546875" style="1" customWidth="1"/>
    <col min="10" max="10" width="15.42578125" style="1" customWidth="1"/>
    <col min="11" max="11" width="29.85546875" style="1" customWidth="1"/>
    <col min="12" max="12" width="29.5703125" style="1" customWidth="1"/>
    <col min="13" max="13" width="20.140625" style="1" customWidth="1"/>
    <col min="14" max="16384" width="9.140625" style="1"/>
  </cols>
  <sheetData>
    <row r="1" spans="1:13" x14ac:dyDescent="0.2">
      <c r="B1" s="17" t="s">
        <v>0</v>
      </c>
    </row>
    <row r="2" spans="1:13" ht="111.95" customHeight="1" x14ac:dyDescent="0.2">
      <c r="A2" s="15" t="s">
        <v>1</v>
      </c>
      <c r="B2" s="14" t="s">
        <v>2</v>
      </c>
      <c r="C2" s="13" t="s">
        <v>3</v>
      </c>
      <c r="D2" s="13" t="s">
        <v>109</v>
      </c>
      <c r="E2" s="13" t="s">
        <v>84</v>
      </c>
      <c r="F2" s="13" t="s">
        <v>110</v>
      </c>
      <c r="G2" s="13" t="s">
        <v>108</v>
      </c>
      <c r="H2" s="13" t="s">
        <v>4</v>
      </c>
      <c r="I2" s="13" t="s">
        <v>111</v>
      </c>
      <c r="J2" s="13" t="s">
        <v>106</v>
      </c>
      <c r="K2" s="13" t="s">
        <v>107</v>
      </c>
      <c r="L2" s="13" t="s">
        <v>112</v>
      </c>
      <c r="M2" s="13" t="s">
        <v>113</v>
      </c>
    </row>
    <row r="3" spans="1:13" x14ac:dyDescent="0.2">
      <c r="A3" s="12">
        <v>1</v>
      </c>
      <c r="B3" s="11" t="s">
        <v>5</v>
      </c>
      <c r="C3" s="31">
        <v>74</v>
      </c>
      <c r="D3" s="31">
        <v>1250</v>
      </c>
      <c r="E3" s="28">
        <v>900</v>
      </c>
      <c r="F3" s="28">
        <v>35</v>
      </c>
      <c r="G3" s="27">
        <f t="shared" ref="G3:G21" si="0">C3*F3</f>
        <v>2590</v>
      </c>
      <c r="H3" s="33">
        <f t="shared" ref="H3:H8" si="1">C3*0.15</f>
        <v>11.1</v>
      </c>
      <c r="I3" s="29">
        <v>70000</v>
      </c>
      <c r="J3" s="29">
        <f t="shared" ref="J3:J21" si="2">C3*550</f>
        <v>40700</v>
      </c>
      <c r="K3" s="35">
        <f t="shared" ref="K3:K21" si="3">(D3*H3*F3)+I3+J3</f>
        <v>596325</v>
      </c>
      <c r="L3" s="35">
        <f t="shared" ref="L3:L21" si="4">K3*2</f>
        <v>1192650</v>
      </c>
      <c r="M3" s="35">
        <f t="shared" ref="M3:M21" si="5">L3*0.85</f>
        <v>1013752.5</v>
      </c>
    </row>
    <row r="4" spans="1:13" x14ac:dyDescent="0.2">
      <c r="A4" s="12">
        <v>2</v>
      </c>
      <c r="B4" s="11" t="s">
        <v>6</v>
      </c>
      <c r="C4" s="31">
        <v>40</v>
      </c>
      <c r="D4" s="31">
        <v>850</v>
      </c>
      <c r="E4" s="28">
        <v>780</v>
      </c>
      <c r="F4" s="28">
        <v>20</v>
      </c>
      <c r="G4" s="27">
        <f t="shared" si="0"/>
        <v>800</v>
      </c>
      <c r="H4" s="33">
        <f t="shared" si="1"/>
        <v>6</v>
      </c>
      <c r="I4" s="29">
        <v>70000</v>
      </c>
      <c r="J4" s="29">
        <f t="shared" si="2"/>
        <v>22000</v>
      </c>
      <c r="K4" s="35">
        <f t="shared" si="3"/>
        <v>194000</v>
      </c>
      <c r="L4" s="35">
        <f t="shared" si="4"/>
        <v>388000</v>
      </c>
      <c r="M4" s="35">
        <f t="shared" si="5"/>
        <v>329800</v>
      </c>
    </row>
    <row r="5" spans="1:13" x14ac:dyDescent="0.2">
      <c r="A5" s="12">
        <v>3</v>
      </c>
      <c r="B5" s="11" t="s">
        <v>7</v>
      </c>
      <c r="C5" s="31">
        <v>86</v>
      </c>
      <c r="D5" s="31">
        <v>1250</v>
      </c>
      <c r="E5" s="28">
        <v>709.5</v>
      </c>
      <c r="F5" s="28">
        <v>20</v>
      </c>
      <c r="G5" s="27">
        <f t="shared" si="0"/>
        <v>1720</v>
      </c>
      <c r="H5" s="33">
        <f t="shared" si="1"/>
        <v>12.9</v>
      </c>
      <c r="I5" s="29">
        <v>70000</v>
      </c>
      <c r="J5" s="29">
        <f t="shared" si="2"/>
        <v>47300</v>
      </c>
      <c r="K5" s="35">
        <f t="shared" si="3"/>
        <v>439800</v>
      </c>
      <c r="L5" s="35">
        <f t="shared" si="4"/>
        <v>879600</v>
      </c>
      <c r="M5" s="35">
        <f t="shared" si="5"/>
        <v>747660</v>
      </c>
    </row>
    <row r="6" spans="1:13" x14ac:dyDescent="0.2">
      <c r="A6" s="12">
        <v>4</v>
      </c>
      <c r="B6" s="11" t="s">
        <v>8</v>
      </c>
      <c r="C6" s="31">
        <v>86</v>
      </c>
      <c r="D6" s="31">
        <v>1250</v>
      </c>
      <c r="E6" s="28">
        <v>590.5</v>
      </c>
      <c r="F6" s="28">
        <v>10</v>
      </c>
      <c r="G6" s="27">
        <f t="shared" si="0"/>
        <v>860</v>
      </c>
      <c r="H6" s="33">
        <f t="shared" si="1"/>
        <v>12.9</v>
      </c>
      <c r="I6" s="29">
        <v>70000</v>
      </c>
      <c r="J6" s="29">
        <f t="shared" si="2"/>
        <v>47300</v>
      </c>
      <c r="K6" s="35">
        <f t="shared" si="3"/>
        <v>278550</v>
      </c>
      <c r="L6" s="35">
        <f t="shared" si="4"/>
        <v>557100</v>
      </c>
      <c r="M6" s="35">
        <f t="shared" si="5"/>
        <v>473535</v>
      </c>
    </row>
    <row r="7" spans="1:13" x14ac:dyDescent="0.2">
      <c r="A7" s="12">
        <v>5</v>
      </c>
      <c r="B7" s="11" t="s">
        <v>9</v>
      </c>
      <c r="C7" s="31">
        <v>11</v>
      </c>
      <c r="D7" s="31">
        <v>1250</v>
      </c>
      <c r="E7" s="28">
        <v>455.5</v>
      </c>
      <c r="F7" s="28">
        <v>10</v>
      </c>
      <c r="G7" s="27">
        <f t="shared" si="0"/>
        <v>110</v>
      </c>
      <c r="H7" s="33">
        <f t="shared" si="1"/>
        <v>1.65</v>
      </c>
      <c r="I7" s="29">
        <v>40000</v>
      </c>
      <c r="J7" s="29">
        <f t="shared" si="2"/>
        <v>6050</v>
      </c>
      <c r="K7" s="35">
        <f t="shared" si="3"/>
        <v>66675</v>
      </c>
      <c r="L7" s="35">
        <f t="shared" si="4"/>
        <v>133350</v>
      </c>
      <c r="M7" s="35">
        <f t="shared" si="5"/>
        <v>113347.5</v>
      </c>
    </row>
    <row r="8" spans="1:13" x14ac:dyDescent="0.2">
      <c r="A8" s="12">
        <v>6</v>
      </c>
      <c r="B8" s="11" t="s">
        <v>10</v>
      </c>
      <c r="C8" s="31">
        <v>18</v>
      </c>
      <c r="D8" s="31">
        <v>850</v>
      </c>
      <c r="E8" s="28">
        <v>580</v>
      </c>
      <c r="F8" s="28">
        <v>10</v>
      </c>
      <c r="G8" s="27">
        <f t="shared" si="0"/>
        <v>180</v>
      </c>
      <c r="H8" s="33">
        <f t="shared" si="1"/>
        <v>2.6999999999999997</v>
      </c>
      <c r="I8" s="29">
        <v>40000</v>
      </c>
      <c r="J8" s="29">
        <f t="shared" si="2"/>
        <v>9900</v>
      </c>
      <c r="K8" s="35">
        <f t="shared" si="3"/>
        <v>72850</v>
      </c>
      <c r="L8" s="35">
        <f t="shared" si="4"/>
        <v>145700</v>
      </c>
      <c r="M8" s="35">
        <f t="shared" si="5"/>
        <v>123845</v>
      </c>
    </row>
    <row r="9" spans="1:13" x14ac:dyDescent="0.2">
      <c r="A9" s="12">
        <v>7</v>
      </c>
      <c r="B9" s="11" t="s">
        <v>81</v>
      </c>
      <c r="C9" s="31">
        <v>8</v>
      </c>
      <c r="D9" s="31">
        <v>1250</v>
      </c>
      <c r="E9" s="28">
        <v>600</v>
      </c>
      <c r="F9" s="28">
        <v>10</v>
      </c>
      <c r="G9" s="27">
        <f t="shared" si="0"/>
        <v>80</v>
      </c>
      <c r="H9" s="33">
        <f t="shared" ref="H9:H10" si="6">C9*0.15</f>
        <v>1.2</v>
      </c>
      <c r="I9" s="29">
        <v>40000</v>
      </c>
      <c r="J9" s="29">
        <f t="shared" si="2"/>
        <v>4400</v>
      </c>
      <c r="K9" s="35">
        <f t="shared" si="3"/>
        <v>59400</v>
      </c>
      <c r="L9" s="35">
        <f t="shared" si="4"/>
        <v>118800</v>
      </c>
      <c r="M9" s="35">
        <f t="shared" si="5"/>
        <v>100980</v>
      </c>
    </row>
    <row r="10" spans="1:13" x14ac:dyDescent="0.2">
      <c r="A10" s="12">
        <v>8</v>
      </c>
      <c r="B10" s="11" t="s">
        <v>82</v>
      </c>
      <c r="C10" s="31">
        <v>22</v>
      </c>
      <c r="D10" s="31">
        <v>850</v>
      </c>
      <c r="E10" s="28">
        <v>650</v>
      </c>
      <c r="F10" s="28">
        <v>20</v>
      </c>
      <c r="G10" s="27">
        <f t="shared" si="0"/>
        <v>440</v>
      </c>
      <c r="H10" s="33">
        <f t="shared" si="6"/>
        <v>3.3</v>
      </c>
      <c r="I10" s="29">
        <v>40000</v>
      </c>
      <c r="J10" s="29">
        <f t="shared" si="2"/>
        <v>12100</v>
      </c>
      <c r="K10" s="35">
        <f t="shared" si="3"/>
        <v>108200</v>
      </c>
      <c r="L10" s="35">
        <f t="shared" si="4"/>
        <v>216400</v>
      </c>
      <c r="M10" s="35">
        <f t="shared" si="5"/>
        <v>183940</v>
      </c>
    </row>
    <row r="11" spans="1:13" x14ac:dyDescent="0.2">
      <c r="A11" s="12">
        <v>9</v>
      </c>
      <c r="B11" s="11" t="s">
        <v>11</v>
      </c>
      <c r="C11" s="31">
        <v>22</v>
      </c>
      <c r="D11" s="31">
        <v>1250</v>
      </c>
      <c r="E11" s="31">
        <v>1395</v>
      </c>
      <c r="F11" s="28">
        <v>35</v>
      </c>
      <c r="G11" s="27">
        <f t="shared" si="0"/>
        <v>770</v>
      </c>
      <c r="H11" s="33">
        <f t="shared" ref="H11:H21" si="7">C11*0.15</f>
        <v>3.3</v>
      </c>
      <c r="I11" s="29">
        <v>40000</v>
      </c>
      <c r="J11" s="29">
        <f t="shared" si="2"/>
        <v>12100</v>
      </c>
      <c r="K11" s="35">
        <f t="shared" si="3"/>
        <v>196475</v>
      </c>
      <c r="L11" s="35">
        <f t="shared" si="4"/>
        <v>392950</v>
      </c>
      <c r="M11" s="35">
        <f t="shared" si="5"/>
        <v>334007.5</v>
      </c>
    </row>
    <row r="12" spans="1:13" x14ac:dyDescent="0.2">
      <c r="A12" s="12">
        <v>10</v>
      </c>
      <c r="B12" s="11" t="s">
        <v>12</v>
      </c>
      <c r="C12" s="31">
        <v>30.5</v>
      </c>
      <c r="D12" s="31">
        <v>1250</v>
      </c>
      <c r="E12" s="31">
        <v>848.5</v>
      </c>
      <c r="F12" s="28">
        <v>35</v>
      </c>
      <c r="G12" s="27">
        <f t="shared" si="0"/>
        <v>1067.5</v>
      </c>
      <c r="H12" s="33">
        <f t="shared" si="7"/>
        <v>4.5750000000000002</v>
      </c>
      <c r="I12" s="29">
        <v>70000</v>
      </c>
      <c r="J12" s="29">
        <f t="shared" si="2"/>
        <v>16775</v>
      </c>
      <c r="K12" s="35">
        <f t="shared" si="3"/>
        <v>286931.25</v>
      </c>
      <c r="L12" s="35">
        <f t="shared" si="4"/>
        <v>573862.5</v>
      </c>
      <c r="M12" s="35">
        <f t="shared" si="5"/>
        <v>487783.125</v>
      </c>
    </row>
    <row r="13" spans="1:13" x14ac:dyDescent="0.2">
      <c r="A13" s="12">
        <v>11</v>
      </c>
      <c r="B13" s="11" t="s">
        <v>13</v>
      </c>
      <c r="C13" s="31">
        <v>83</v>
      </c>
      <c r="D13" s="31">
        <v>1250</v>
      </c>
      <c r="E13" s="31">
        <v>896.5</v>
      </c>
      <c r="F13" s="28">
        <v>35</v>
      </c>
      <c r="G13" s="27">
        <f t="shared" si="0"/>
        <v>2905</v>
      </c>
      <c r="H13" s="33">
        <f t="shared" si="7"/>
        <v>12.45</v>
      </c>
      <c r="I13" s="29">
        <v>70000</v>
      </c>
      <c r="J13" s="29">
        <f t="shared" si="2"/>
        <v>45650</v>
      </c>
      <c r="K13" s="35">
        <f t="shared" si="3"/>
        <v>660337.5</v>
      </c>
      <c r="L13" s="35">
        <f t="shared" si="4"/>
        <v>1320675</v>
      </c>
      <c r="M13" s="35">
        <f t="shared" si="5"/>
        <v>1122573.75</v>
      </c>
    </row>
    <row r="14" spans="1:13" x14ac:dyDescent="0.2">
      <c r="A14" s="12">
        <v>12</v>
      </c>
      <c r="B14" s="11" t="s">
        <v>14</v>
      </c>
      <c r="C14" s="31">
        <v>40</v>
      </c>
      <c r="D14" s="31">
        <v>1250</v>
      </c>
      <c r="E14" s="31">
        <v>761</v>
      </c>
      <c r="F14" s="28">
        <v>20</v>
      </c>
      <c r="G14" s="27">
        <f t="shared" si="0"/>
        <v>800</v>
      </c>
      <c r="H14" s="33">
        <f t="shared" si="7"/>
        <v>6</v>
      </c>
      <c r="I14" s="29">
        <v>70000</v>
      </c>
      <c r="J14" s="29">
        <f t="shared" si="2"/>
        <v>22000</v>
      </c>
      <c r="K14" s="35">
        <f t="shared" si="3"/>
        <v>242000</v>
      </c>
      <c r="L14" s="35">
        <f t="shared" si="4"/>
        <v>484000</v>
      </c>
      <c r="M14" s="35">
        <f t="shared" si="5"/>
        <v>411400</v>
      </c>
    </row>
    <row r="15" spans="1:13" x14ac:dyDescent="0.2">
      <c r="A15" s="12">
        <v>13</v>
      </c>
      <c r="B15" s="11" t="s">
        <v>15</v>
      </c>
      <c r="C15" s="31">
        <v>50</v>
      </c>
      <c r="D15" s="31">
        <v>1250</v>
      </c>
      <c r="E15" s="31">
        <v>719</v>
      </c>
      <c r="F15" s="28">
        <v>20</v>
      </c>
      <c r="G15" s="27">
        <f t="shared" si="0"/>
        <v>1000</v>
      </c>
      <c r="H15" s="33">
        <f t="shared" si="7"/>
        <v>7.5</v>
      </c>
      <c r="I15" s="29">
        <v>70000</v>
      </c>
      <c r="J15" s="29">
        <f t="shared" si="2"/>
        <v>27500</v>
      </c>
      <c r="K15" s="35">
        <f t="shared" si="3"/>
        <v>285000</v>
      </c>
      <c r="L15" s="35">
        <f t="shared" si="4"/>
        <v>570000</v>
      </c>
      <c r="M15" s="35">
        <f t="shared" si="5"/>
        <v>484500</v>
      </c>
    </row>
    <row r="16" spans="1:13" x14ac:dyDescent="0.2">
      <c r="A16" s="12">
        <v>14</v>
      </c>
      <c r="B16" s="11" t="s">
        <v>16</v>
      </c>
      <c r="C16" s="31">
        <f>32-11</f>
        <v>21</v>
      </c>
      <c r="D16" s="31">
        <v>1250</v>
      </c>
      <c r="E16" s="31">
        <v>667.5</v>
      </c>
      <c r="F16" s="28">
        <v>20</v>
      </c>
      <c r="G16" s="27">
        <f t="shared" si="0"/>
        <v>420</v>
      </c>
      <c r="H16" s="28">
        <f t="shared" si="7"/>
        <v>3.15</v>
      </c>
      <c r="I16" s="29">
        <v>40000</v>
      </c>
      <c r="J16" s="29">
        <f t="shared" si="2"/>
        <v>11550</v>
      </c>
      <c r="K16" s="35">
        <f t="shared" si="3"/>
        <v>130300</v>
      </c>
      <c r="L16" s="35">
        <f t="shared" si="4"/>
        <v>260600</v>
      </c>
      <c r="M16" s="35">
        <f t="shared" si="5"/>
        <v>221510</v>
      </c>
    </row>
    <row r="17" spans="1:16" x14ac:dyDescent="0.2">
      <c r="A17" s="12">
        <v>15</v>
      </c>
      <c r="B17" s="11" t="s">
        <v>17</v>
      </c>
      <c r="C17" s="31">
        <v>20</v>
      </c>
      <c r="D17" s="31">
        <v>1250</v>
      </c>
      <c r="E17" s="31">
        <v>645.5</v>
      </c>
      <c r="F17" s="28">
        <v>10</v>
      </c>
      <c r="G17" s="27">
        <f t="shared" si="0"/>
        <v>200</v>
      </c>
      <c r="H17" s="33">
        <f t="shared" si="7"/>
        <v>3</v>
      </c>
      <c r="I17" s="29">
        <v>40000</v>
      </c>
      <c r="J17" s="29">
        <f t="shared" si="2"/>
        <v>11000</v>
      </c>
      <c r="K17" s="35">
        <f t="shared" si="3"/>
        <v>88500</v>
      </c>
      <c r="L17" s="35">
        <f t="shared" si="4"/>
        <v>177000</v>
      </c>
      <c r="M17" s="35">
        <f t="shared" si="5"/>
        <v>150450</v>
      </c>
    </row>
    <row r="18" spans="1:16" x14ac:dyDescent="0.2">
      <c r="A18" s="12">
        <v>16</v>
      </c>
      <c r="B18" s="11" t="s">
        <v>18</v>
      </c>
      <c r="C18" s="31">
        <v>11</v>
      </c>
      <c r="D18" s="31">
        <v>1250</v>
      </c>
      <c r="E18" s="31">
        <v>636.5</v>
      </c>
      <c r="F18" s="28">
        <v>10</v>
      </c>
      <c r="G18" s="27">
        <f t="shared" si="0"/>
        <v>110</v>
      </c>
      <c r="H18" s="28">
        <f t="shared" si="7"/>
        <v>1.65</v>
      </c>
      <c r="I18" s="29">
        <v>40000</v>
      </c>
      <c r="J18" s="29">
        <f t="shared" si="2"/>
        <v>6050</v>
      </c>
      <c r="K18" s="35">
        <f t="shared" si="3"/>
        <v>66675</v>
      </c>
      <c r="L18" s="35">
        <f t="shared" si="4"/>
        <v>133350</v>
      </c>
      <c r="M18" s="35">
        <f t="shared" si="5"/>
        <v>113347.5</v>
      </c>
    </row>
    <row r="19" spans="1:16" x14ac:dyDescent="0.2">
      <c r="A19" s="12">
        <v>17</v>
      </c>
      <c r="B19" s="11" t="s">
        <v>19</v>
      </c>
      <c r="C19" s="31">
        <v>38</v>
      </c>
      <c r="D19" s="31">
        <v>1250</v>
      </c>
      <c r="E19" s="31">
        <v>665.5</v>
      </c>
      <c r="F19" s="28">
        <v>20</v>
      </c>
      <c r="G19" s="27">
        <f t="shared" si="0"/>
        <v>760</v>
      </c>
      <c r="H19" s="33">
        <f t="shared" si="7"/>
        <v>5.7</v>
      </c>
      <c r="I19" s="29">
        <v>40000</v>
      </c>
      <c r="J19" s="29">
        <f t="shared" si="2"/>
        <v>20900</v>
      </c>
      <c r="K19" s="35">
        <f t="shared" si="3"/>
        <v>203400</v>
      </c>
      <c r="L19" s="35">
        <f t="shared" si="4"/>
        <v>406800</v>
      </c>
      <c r="M19" s="35">
        <f t="shared" si="5"/>
        <v>345780</v>
      </c>
    </row>
    <row r="20" spans="1:16" x14ac:dyDescent="0.2">
      <c r="A20" s="12">
        <v>18</v>
      </c>
      <c r="B20" s="11" t="s">
        <v>20</v>
      </c>
      <c r="C20" s="31">
        <v>18</v>
      </c>
      <c r="D20" s="31">
        <v>1250</v>
      </c>
      <c r="E20" s="31">
        <v>617</v>
      </c>
      <c r="F20" s="28">
        <v>10</v>
      </c>
      <c r="G20" s="27">
        <f t="shared" si="0"/>
        <v>180</v>
      </c>
      <c r="H20" s="33">
        <f t="shared" si="7"/>
        <v>2.6999999999999997</v>
      </c>
      <c r="I20" s="29">
        <v>40000</v>
      </c>
      <c r="J20" s="29">
        <f t="shared" si="2"/>
        <v>9900</v>
      </c>
      <c r="K20" s="35">
        <f t="shared" si="3"/>
        <v>83650</v>
      </c>
      <c r="L20" s="35">
        <f t="shared" si="4"/>
        <v>167300</v>
      </c>
      <c r="M20" s="35">
        <f t="shared" si="5"/>
        <v>142205</v>
      </c>
    </row>
    <row r="21" spans="1:16" x14ac:dyDescent="0.2">
      <c r="A21" s="12">
        <v>19</v>
      </c>
      <c r="B21" s="11" t="s">
        <v>21</v>
      </c>
      <c r="C21" s="31">
        <v>8</v>
      </c>
      <c r="D21" s="32">
        <v>850</v>
      </c>
      <c r="E21" s="32">
        <v>621</v>
      </c>
      <c r="F21" s="28">
        <v>10</v>
      </c>
      <c r="G21" s="27">
        <f t="shared" si="0"/>
        <v>80</v>
      </c>
      <c r="H21" s="34">
        <f t="shared" si="7"/>
        <v>1.2</v>
      </c>
      <c r="I21" s="30">
        <v>40000</v>
      </c>
      <c r="J21" s="29">
        <f t="shared" si="2"/>
        <v>4400</v>
      </c>
      <c r="K21" s="35">
        <f t="shared" si="3"/>
        <v>54600</v>
      </c>
      <c r="L21" s="35">
        <f t="shared" si="4"/>
        <v>109200</v>
      </c>
      <c r="M21" s="35">
        <f t="shared" si="5"/>
        <v>92820</v>
      </c>
    </row>
    <row r="22" spans="1:16" ht="13.5" thickBot="1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5"/>
      <c r="M22" s="25"/>
    </row>
    <row r="23" spans="1:16" ht="13.5" thickBot="1" x14ac:dyDescent="0.25">
      <c r="K23" s="50">
        <f>SUM(K3:K21)</f>
        <v>4113668.75</v>
      </c>
      <c r="L23" s="50">
        <f>K23*3</f>
        <v>12341006.25</v>
      </c>
      <c r="M23" s="51">
        <f>SUM(M3:M21)</f>
        <v>6993236.875</v>
      </c>
    </row>
    <row r="24" spans="1:16" x14ac:dyDescent="0.2">
      <c r="A24" s="52" t="s">
        <v>105</v>
      </c>
      <c r="B24" s="52"/>
      <c r="C24" s="52"/>
      <c r="D24" s="52"/>
      <c r="E24" s="52"/>
      <c r="F24" s="52"/>
      <c r="G24" s="52"/>
    </row>
    <row r="25" spans="1:16" x14ac:dyDescent="0.2">
      <c r="A25" s="52"/>
      <c r="B25" s="52"/>
      <c r="C25" s="52"/>
      <c r="D25" s="52"/>
      <c r="E25" s="52"/>
      <c r="F25" s="52"/>
      <c r="G25" s="52"/>
      <c r="K25" s="16"/>
    </row>
    <row r="26" spans="1:16" x14ac:dyDescent="0.2">
      <c r="A26" s="52"/>
      <c r="B26" s="52"/>
      <c r="C26" s="52"/>
      <c r="D26" s="52"/>
      <c r="E26" s="52"/>
      <c r="F26" s="52"/>
      <c r="G26" s="52"/>
      <c r="K26" s="16"/>
    </row>
    <row r="27" spans="1:16" x14ac:dyDescent="0.2">
      <c r="A27" s="52"/>
      <c r="B27" s="52"/>
      <c r="C27" s="52"/>
      <c r="D27" s="52"/>
      <c r="E27" s="52"/>
      <c r="F27" s="52"/>
      <c r="G27" s="52"/>
    </row>
    <row r="29" spans="1:16" ht="102" x14ac:dyDescent="0.2">
      <c r="A29" s="13" t="s">
        <v>102</v>
      </c>
      <c r="B29" s="13" t="s">
        <v>99</v>
      </c>
      <c r="C29" s="13" t="s">
        <v>97</v>
      </c>
      <c r="D29" s="13" t="s">
        <v>101</v>
      </c>
      <c r="E29" s="13" t="s">
        <v>84</v>
      </c>
      <c r="F29" s="13" t="s">
        <v>110</v>
      </c>
      <c r="G29" s="13" t="s">
        <v>108</v>
      </c>
      <c r="H29" s="13" t="s">
        <v>103</v>
      </c>
      <c r="I29" s="13" t="s">
        <v>111</v>
      </c>
      <c r="J29" s="13" t="s">
        <v>104</v>
      </c>
      <c r="K29" s="13" t="s">
        <v>114</v>
      </c>
      <c r="L29" s="13" t="s">
        <v>112</v>
      </c>
      <c r="M29" s="13" t="s">
        <v>113</v>
      </c>
      <c r="P29" s="11"/>
    </row>
    <row r="30" spans="1:16" x14ac:dyDescent="0.2">
      <c r="A30" s="46">
        <v>20</v>
      </c>
      <c r="B30" s="48" t="s">
        <v>98</v>
      </c>
      <c r="C30" s="48" t="s">
        <v>100</v>
      </c>
      <c r="D30" s="48"/>
      <c r="E30" s="48"/>
      <c r="F30" s="48"/>
      <c r="G30" s="48"/>
      <c r="H30" s="11"/>
      <c r="I30" s="49"/>
      <c r="J30" s="49"/>
      <c r="K30" s="49"/>
      <c r="L30" s="47"/>
      <c r="M30" s="47"/>
      <c r="P30" s="11"/>
    </row>
    <row r="32" spans="1:16" x14ac:dyDescent="0.2">
      <c r="A32" s="53"/>
      <c r="B32" s="52"/>
      <c r="C32" s="52"/>
      <c r="D32" s="52"/>
      <c r="E32" s="52"/>
      <c r="F32" s="52"/>
      <c r="G32" s="52"/>
    </row>
    <row r="33" spans="1:7" x14ac:dyDescent="0.2">
      <c r="A33" s="52"/>
      <c r="B33" s="52"/>
      <c r="C33" s="52"/>
      <c r="D33" s="52"/>
      <c r="E33" s="52"/>
      <c r="F33" s="52"/>
      <c r="G33" s="52"/>
    </row>
    <row r="34" spans="1:7" x14ac:dyDescent="0.2">
      <c r="A34" s="52"/>
      <c r="B34" s="52"/>
      <c r="C34" s="52"/>
      <c r="D34" s="52"/>
      <c r="E34" s="52"/>
      <c r="F34" s="52"/>
      <c r="G34" s="52"/>
    </row>
    <row r="35" spans="1:7" x14ac:dyDescent="0.2">
      <c r="A35" s="52"/>
      <c r="B35" s="52"/>
      <c r="C35" s="52"/>
      <c r="D35" s="52"/>
      <c r="E35" s="52"/>
      <c r="F35" s="52"/>
      <c r="G35" s="52"/>
    </row>
  </sheetData>
  <mergeCells count="2">
    <mergeCell ref="A24:G27"/>
    <mergeCell ref="A32:G35"/>
  </mergeCells>
  <pageMargins left="0.70866141732283472" right="0.70866141732283472" top="0.78740157480314965" bottom="0.78740157480314965" header="0.31496062992125984" footer="0.31496062992125984"/>
  <pageSetup paperSize="9" scale="69" orientation="landscape" r:id="rId1"/>
  <headerFooter>
    <oddFooter>&amp;L&amp;1#&amp;"Calibri"&amp;9&amp;K000000Klasifikace informací: Neveřejné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9F049-4748-47CF-9432-B832BE03A678}">
  <dimension ref="A1:E72"/>
  <sheetViews>
    <sheetView zoomScaleNormal="100" workbookViewId="0">
      <selection activeCell="C23" sqref="C23"/>
    </sheetView>
  </sheetViews>
  <sheetFormatPr defaultColWidth="9.140625" defaultRowHeight="12.75" x14ac:dyDescent="0.2"/>
  <cols>
    <col min="1" max="1" width="9.140625" style="1"/>
    <col min="2" max="2" width="22.28515625" style="1" customWidth="1"/>
    <col min="3" max="3" width="80" style="1" customWidth="1"/>
    <col min="4" max="16384" width="9.140625" style="1"/>
  </cols>
  <sheetData>
    <row r="1" spans="1:5" ht="26.25" thickBot="1" x14ac:dyDescent="0.25">
      <c r="A1" s="10" t="s">
        <v>1</v>
      </c>
      <c r="B1" s="9" t="s">
        <v>2</v>
      </c>
      <c r="C1" s="9" t="s">
        <v>22</v>
      </c>
    </row>
    <row r="2" spans="1:5" x14ac:dyDescent="0.2">
      <c r="A2" s="57">
        <v>1</v>
      </c>
      <c r="B2" s="54" t="s">
        <v>5</v>
      </c>
      <c r="C2" s="6" t="s">
        <v>23</v>
      </c>
    </row>
    <row r="3" spans="1:5" ht="27.75" customHeight="1" x14ac:dyDescent="0.2">
      <c r="A3" s="58"/>
      <c r="B3" s="55"/>
      <c r="C3" s="8" t="s">
        <v>24</v>
      </c>
    </row>
    <row r="4" spans="1:5" ht="15" customHeight="1" x14ac:dyDescent="0.2">
      <c r="A4" s="58"/>
      <c r="B4" s="55"/>
      <c r="C4" s="7" t="s">
        <v>25</v>
      </c>
    </row>
    <row r="5" spans="1:5" ht="15" customHeight="1" x14ac:dyDescent="0.2">
      <c r="A5" s="58"/>
      <c r="B5" s="55"/>
      <c r="C5" s="7" t="s">
        <v>26</v>
      </c>
    </row>
    <row r="6" spans="1:5" ht="15" customHeight="1" x14ac:dyDescent="0.2">
      <c r="A6" s="58"/>
      <c r="B6" s="55"/>
      <c r="C6" s="7" t="s">
        <v>27</v>
      </c>
    </row>
    <row r="7" spans="1:5" ht="15.75" customHeight="1" x14ac:dyDescent="0.2">
      <c r="A7" s="58"/>
      <c r="B7" s="55"/>
      <c r="C7" s="7" t="s">
        <v>28</v>
      </c>
    </row>
    <row r="8" spans="1:5" ht="15.75" customHeight="1" thickBot="1" x14ac:dyDescent="0.25">
      <c r="A8" s="59"/>
      <c r="B8" s="56"/>
      <c r="C8" s="38" t="s">
        <v>96</v>
      </c>
    </row>
    <row r="9" spans="1:5" ht="25.5" customHeight="1" x14ac:dyDescent="0.25">
      <c r="A9" s="57">
        <v>2</v>
      </c>
      <c r="B9" s="54" t="s">
        <v>6</v>
      </c>
      <c r="C9" s="44" t="s">
        <v>29</v>
      </c>
      <c r="D9" s="20"/>
    </row>
    <row r="10" spans="1:5" x14ac:dyDescent="0.2">
      <c r="A10" s="58"/>
      <c r="B10" s="55"/>
      <c r="C10" s="41" t="s">
        <v>30</v>
      </c>
    </row>
    <row r="11" spans="1:5" ht="13.5" thickBot="1" x14ac:dyDescent="0.25">
      <c r="A11" s="59"/>
      <c r="B11" s="56"/>
      <c r="C11" s="42" t="s">
        <v>31</v>
      </c>
    </row>
    <row r="12" spans="1:5" ht="24.75" customHeight="1" x14ac:dyDescent="0.2">
      <c r="A12" s="57">
        <v>3</v>
      </c>
      <c r="B12" s="54" t="s">
        <v>7</v>
      </c>
      <c r="C12" s="21" t="s">
        <v>32</v>
      </c>
    </row>
    <row r="13" spans="1:5" ht="25.5" customHeight="1" x14ac:dyDescent="0.2">
      <c r="A13" s="58"/>
      <c r="B13" s="55"/>
      <c r="C13" s="39" t="s">
        <v>33</v>
      </c>
    </row>
    <row r="14" spans="1:5" x14ac:dyDescent="0.2">
      <c r="A14" s="58"/>
      <c r="B14" s="55"/>
      <c r="C14" s="37" t="s">
        <v>34</v>
      </c>
    </row>
    <row r="15" spans="1:5" x14ac:dyDescent="0.2">
      <c r="A15" s="58"/>
      <c r="B15" s="55"/>
      <c r="C15" s="37" t="s">
        <v>35</v>
      </c>
      <c r="D15" s="18"/>
      <c r="E15" s="19"/>
    </row>
    <row r="16" spans="1:5" ht="13.5" thickBot="1" x14ac:dyDescent="0.25">
      <c r="A16" s="59"/>
      <c r="B16" s="56"/>
      <c r="C16" s="38" t="s">
        <v>36</v>
      </c>
      <c r="D16" s="17"/>
    </row>
    <row r="17" spans="1:3" ht="25.5" customHeight="1" x14ac:dyDescent="0.2">
      <c r="A17" s="60">
        <v>4</v>
      </c>
      <c r="B17" s="54" t="s">
        <v>8</v>
      </c>
      <c r="C17" s="44" t="s">
        <v>37</v>
      </c>
    </row>
    <row r="18" spans="1:3" x14ac:dyDescent="0.2">
      <c r="A18" s="61"/>
      <c r="B18" s="55"/>
      <c r="C18" s="41" t="s">
        <v>38</v>
      </c>
    </row>
    <row r="19" spans="1:3" x14ac:dyDescent="0.2">
      <c r="A19" s="61"/>
      <c r="B19" s="55"/>
      <c r="C19" s="41" t="s">
        <v>39</v>
      </c>
    </row>
    <row r="20" spans="1:3" ht="26.25" customHeight="1" thickBot="1" x14ac:dyDescent="0.25">
      <c r="A20" s="61"/>
      <c r="B20" s="56"/>
      <c r="C20" s="45" t="s">
        <v>40</v>
      </c>
    </row>
    <row r="21" spans="1:3" ht="26.25" customHeight="1" thickBot="1" x14ac:dyDescent="0.25">
      <c r="A21" s="5">
        <v>5</v>
      </c>
      <c r="B21" s="3" t="s">
        <v>9</v>
      </c>
      <c r="C21" s="4" t="s">
        <v>41</v>
      </c>
    </row>
    <row r="22" spans="1:3" x14ac:dyDescent="0.2">
      <c r="A22" s="58">
        <v>6</v>
      </c>
      <c r="B22" s="55" t="s">
        <v>10</v>
      </c>
      <c r="C22" s="36" t="s">
        <v>89</v>
      </c>
    </row>
    <row r="23" spans="1:3" x14ac:dyDescent="0.2">
      <c r="A23" s="58"/>
      <c r="B23" s="55"/>
      <c r="C23" s="37" t="s">
        <v>90</v>
      </c>
    </row>
    <row r="24" spans="1:3" ht="13.5" thickBot="1" x14ac:dyDescent="0.25">
      <c r="A24" s="59"/>
      <c r="B24" s="56"/>
      <c r="C24" s="38" t="s">
        <v>91</v>
      </c>
    </row>
    <row r="25" spans="1:3" ht="13.5" thickBot="1" x14ac:dyDescent="0.25">
      <c r="A25" s="5">
        <v>7</v>
      </c>
      <c r="B25" s="3" t="s">
        <v>81</v>
      </c>
      <c r="C25" s="2" t="s">
        <v>83</v>
      </c>
    </row>
    <row r="26" spans="1:3" x14ac:dyDescent="0.2">
      <c r="A26" s="57">
        <v>8</v>
      </c>
      <c r="B26" s="54" t="s">
        <v>82</v>
      </c>
      <c r="C26" s="36" t="s">
        <v>92</v>
      </c>
    </row>
    <row r="27" spans="1:3" x14ac:dyDescent="0.2">
      <c r="A27" s="58"/>
      <c r="B27" s="55"/>
      <c r="C27" s="37" t="s">
        <v>93</v>
      </c>
    </row>
    <row r="28" spans="1:3" x14ac:dyDescent="0.2">
      <c r="A28" s="58"/>
      <c r="B28" s="55"/>
      <c r="C28" s="37" t="s">
        <v>94</v>
      </c>
    </row>
    <row r="29" spans="1:3" ht="13.5" thickBot="1" x14ac:dyDescent="0.25">
      <c r="A29" s="59"/>
      <c r="B29" s="56"/>
      <c r="C29" s="38" t="s">
        <v>95</v>
      </c>
    </row>
    <row r="30" spans="1:3" ht="13.5" thickBot="1" x14ac:dyDescent="0.25">
      <c r="A30" s="57">
        <v>9</v>
      </c>
      <c r="B30" s="54" t="s">
        <v>11</v>
      </c>
      <c r="C30" s="2" t="s">
        <v>42</v>
      </c>
    </row>
    <row r="31" spans="1:3" ht="15.75" customHeight="1" thickBot="1" x14ac:dyDescent="0.25">
      <c r="A31" s="59"/>
      <c r="B31" s="56"/>
      <c r="C31" s="2" t="s">
        <v>43</v>
      </c>
    </row>
    <row r="32" spans="1:3" x14ac:dyDescent="0.2">
      <c r="A32" s="57">
        <v>10</v>
      </c>
      <c r="B32" s="54" t="s">
        <v>12</v>
      </c>
      <c r="C32" s="36" t="s">
        <v>44</v>
      </c>
    </row>
    <row r="33" spans="1:3" x14ac:dyDescent="0.2">
      <c r="A33" s="58"/>
      <c r="B33" s="55"/>
      <c r="C33" s="37" t="s">
        <v>45</v>
      </c>
    </row>
    <row r="34" spans="1:3" x14ac:dyDescent="0.2">
      <c r="A34" s="58"/>
      <c r="B34" s="55"/>
      <c r="C34" s="37" t="s">
        <v>46</v>
      </c>
    </row>
    <row r="35" spans="1:3" ht="13.5" thickBot="1" x14ac:dyDescent="0.25">
      <c r="A35" s="59"/>
      <c r="B35" s="56"/>
      <c r="C35" s="38" t="s">
        <v>47</v>
      </c>
    </row>
    <row r="36" spans="1:3" x14ac:dyDescent="0.2">
      <c r="A36" s="57">
        <v>11</v>
      </c>
      <c r="B36" s="54" t="s">
        <v>13</v>
      </c>
      <c r="C36" s="36" t="s">
        <v>48</v>
      </c>
    </row>
    <row r="37" spans="1:3" ht="25.5" customHeight="1" x14ac:dyDescent="0.2">
      <c r="A37" s="58"/>
      <c r="B37" s="55"/>
      <c r="C37" s="39" t="s">
        <v>49</v>
      </c>
    </row>
    <row r="38" spans="1:3" ht="27" customHeight="1" x14ac:dyDescent="0.2">
      <c r="A38" s="58"/>
      <c r="B38" s="55"/>
      <c r="C38" s="39" t="s">
        <v>88</v>
      </c>
    </row>
    <row r="39" spans="1:3" x14ac:dyDescent="0.2">
      <c r="A39" s="58"/>
      <c r="B39" s="55"/>
      <c r="C39" s="37" t="s">
        <v>50</v>
      </c>
    </row>
    <row r="40" spans="1:3" x14ac:dyDescent="0.2">
      <c r="A40" s="58"/>
      <c r="B40" s="55"/>
      <c r="C40" s="37" t="s">
        <v>51</v>
      </c>
    </row>
    <row r="41" spans="1:3" x14ac:dyDescent="0.2">
      <c r="A41" s="58"/>
      <c r="B41" s="55"/>
      <c r="C41" s="37" t="s">
        <v>52</v>
      </c>
    </row>
    <row r="42" spans="1:3" x14ac:dyDescent="0.2">
      <c r="A42" s="58"/>
      <c r="B42" s="55"/>
      <c r="C42" s="37" t="s">
        <v>53</v>
      </c>
    </row>
    <row r="43" spans="1:3" x14ac:dyDescent="0.2">
      <c r="A43" s="58"/>
      <c r="B43" s="55"/>
      <c r="C43" s="37" t="s">
        <v>54</v>
      </c>
    </row>
    <row r="44" spans="1:3" x14ac:dyDescent="0.2">
      <c r="A44" s="58"/>
      <c r="B44" s="55"/>
      <c r="C44" s="37" t="s">
        <v>55</v>
      </c>
    </row>
    <row r="45" spans="1:3" x14ac:dyDescent="0.2">
      <c r="A45" s="58"/>
      <c r="B45" s="55"/>
      <c r="C45" s="37" t="s">
        <v>56</v>
      </c>
    </row>
    <row r="46" spans="1:3" x14ac:dyDescent="0.2">
      <c r="A46" s="58"/>
      <c r="B46" s="55"/>
      <c r="C46" s="37" t="s">
        <v>57</v>
      </c>
    </row>
    <row r="47" spans="1:3" ht="13.5" thickBot="1" x14ac:dyDescent="0.25">
      <c r="A47" s="59"/>
      <c r="B47" s="56"/>
      <c r="C47" s="38" t="s">
        <v>58</v>
      </c>
    </row>
    <row r="48" spans="1:3" x14ac:dyDescent="0.2">
      <c r="A48" s="57">
        <v>12</v>
      </c>
      <c r="B48" s="54" t="s">
        <v>14</v>
      </c>
      <c r="C48" s="36" t="s">
        <v>59</v>
      </c>
    </row>
    <row r="49" spans="1:3" x14ac:dyDescent="0.2">
      <c r="A49" s="58"/>
      <c r="B49" s="55"/>
      <c r="C49" s="37" t="s">
        <v>60</v>
      </c>
    </row>
    <row r="50" spans="1:3" x14ac:dyDescent="0.2">
      <c r="A50" s="58"/>
      <c r="B50" s="55"/>
      <c r="C50" s="37" t="s">
        <v>61</v>
      </c>
    </row>
    <row r="51" spans="1:3" x14ac:dyDescent="0.2">
      <c r="A51" s="58"/>
      <c r="B51" s="55"/>
      <c r="C51" s="37" t="s">
        <v>62</v>
      </c>
    </row>
    <row r="52" spans="1:3" x14ac:dyDescent="0.2">
      <c r="A52" s="58"/>
      <c r="B52" s="55"/>
      <c r="C52" s="37" t="s">
        <v>63</v>
      </c>
    </row>
    <row r="53" spans="1:3" ht="13.5" thickBot="1" x14ac:dyDescent="0.25">
      <c r="A53" s="59"/>
      <c r="B53" s="56"/>
      <c r="C53" s="38" t="s">
        <v>64</v>
      </c>
    </row>
    <row r="54" spans="1:3" x14ac:dyDescent="0.2">
      <c r="A54" s="57">
        <v>13</v>
      </c>
      <c r="B54" s="54" t="s">
        <v>15</v>
      </c>
      <c r="C54" s="36" t="s">
        <v>65</v>
      </c>
    </row>
    <row r="55" spans="1:3" x14ac:dyDescent="0.2">
      <c r="A55" s="58"/>
      <c r="B55" s="55"/>
      <c r="C55" s="37" t="s">
        <v>66</v>
      </c>
    </row>
    <row r="56" spans="1:3" ht="13.5" thickBot="1" x14ac:dyDescent="0.25">
      <c r="A56" s="59"/>
      <c r="B56" s="56"/>
      <c r="C56" s="38" t="s">
        <v>67</v>
      </c>
    </row>
    <row r="57" spans="1:3" x14ac:dyDescent="0.2">
      <c r="A57" s="57">
        <v>14</v>
      </c>
      <c r="B57" s="54" t="s">
        <v>16</v>
      </c>
      <c r="C57" s="40" t="s">
        <v>68</v>
      </c>
    </row>
    <row r="58" spans="1:3" x14ac:dyDescent="0.2">
      <c r="A58" s="58"/>
      <c r="B58" s="55"/>
      <c r="C58" s="41" t="s">
        <v>86</v>
      </c>
    </row>
    <row r="59" spans="1:3" x14ac:dyDescent="0.2">
      <c r="A59" s="58"/>
      <c r="B59" s="55"/>
      <c r="C59" s="41" t="s">
        <v>69</v>
      </c>
    </row>
    <row r="60" spans="1:3" x14ac:dyDescent="0.2">
      <c r="A60" s="58"/>
      <c r="B60" s="55"/>
      <c r="C60" s="41" t="s">
        <v>85</v>
      </c>
    </row>
    <row r="61" spans="1:3" x14ac:dyDescent="0.2">
      <c r="A61" s="58"/>
      <c r="B61" s="55"/>
      <c r="C61" s="41" t="s">
        <v>70</v>
      </c>
    </row>
    <row r="62" spans="1:3" ht="13.5" thickBot="1" x14ac:dyDescent="0.25">
      <c r="A62" s="58"/>
      <c r="B62" s="55"/>
      <c r="C62" s="42" t="s">
        <v>71</v>
      </c>
    </row>
    <row r="63" spans="1:3" ht="24.75" customHeight="1" x14ac:dyDescent="0.2">
      <c r="A63" s="57">
        <v>15</v>
      </c>
      <c r="B63" s="54" t="s">
        <v>17</v>
      </c>
      <c r="C63" s="21" t="s">
        <v>72</v>
      </c>
    </row>
    <row r="64" spans="1:3" ht="26.25" customHeight="1" thickBot="1" x14ac:dyDescent="0.25">
      <c r="A64" s="59"/>
      <c r="B64" s="56"/>
      <c r="C64" s="43" t="s">
        <v>73</v>
      </c>
    </row>
    <row r="65" spans="1:3" ht="13.5" thickBot="1" x14ac:dyDescent="0.25">
      <c r="A65" s="22">
        <v>16</v>
      </c>
      <c r="B65" s="23" t="s">
        <v>18</v>
      </c>
      <c r="C65" s="26" t="s">
        <v>87</v>
      </c>
    </row>
    <row r="66" spans="1:3" x14ac:dyDescent="0.2">
      <c r="A66" s="57">
        <v>17</v>
      </c>
      <c r="B66" s="54" t="s">
        <v>19</v>
      </c>
      <c r="C66" s="36" t="s">
        <v>74</v>
      </c>
    </row>
    <row r="67" spans="1:3" x14ac:dyDescent="0.2">
      <c r="A67" s="58"/>
      <c r="B67" s="55"/>
      <c r="C67" s="37" t="s">
        <v>75</v>
      </c>
    </row>
    <row r="68" spans="1:3" x14ac:dyDescent="0.2">
      <c r="A68" s="58"/>
      <c r="B68" s="55"/>
      <c r="C68" s="37" t="s">
        <v>76</v>
      </c>
    </row>
    <row r="69" spans="1:3" ht="13.5" thickBot="1" x14ac:dyDescent="0.25">
      <c r="A69" s="59"/>
      <c r="B69" s="56"/>
      <c r="C69" s="38" t="s">
        <v>77</v>
      </c>
    </row>
    <row r="70" spans="1:3" x14ac:dyDescent="0.2">
      <c r="A70" s="57">
        <v>18</v>
      </c>
      <c r="B70" s="54" t="s">
        <v>20</v>
      </c>
      <c r="C70" s="6" t="s">
        <v>78</v>
      </c>
    </row>
    <row r="71" spans="1:3" ht="13.5" thickBot="1" x14ac:dyDescent="0.25">
      <c r="A71" s="59"/>
      <c r="B71" s="56"/>
      <c r="C71" s="38" t="s">
        <v>79</v>
      </c>
    </row>
    <row r="72" spans="1:3" ht="27" customHeight="1" thickBot="1" x14ac:dyDescent="0.25">
      <c r="A72" s="5">
        <v>19</v>
      </c>
      <c r="B72" s="3" t="s">
        <v>21</v>
      </c>
      <c r="C72" s="4" t="s">
        <v>80</v>
      </c>
    </row>
  </sheetData>
  <mergeCells count="30">
    <mergeCell ref="A70:A71"/>
    <mergeCell ref="B70:B71"/>
    <mergeCell ref="A63:A64"/>
    <mergeCell ref="B63:B64"/>
    <mergeCell ref="A66:A69"/>
    <mergeCell ref="B66:B69"/>
    <mergeCell ref="A48:A53"/>
    <mergeCell ref="B48:B53"/>
    <mergeCell ref="A54:A56"/>
    <mergeCell ref="B54:B56"/>
    <mergeCell ref="A57:A62"/>
    <mergeCell ref="B57:B62"/>
    <mergeCell ref="B22:B24"/>
    <mergeCell ref="A22:A24"/>
    <mergeCell ref="A32:A35"/>
    <mergeCell ref="B32:B35"/>
    <mergeCell ref="A36:A47"/>
    <mergeCell ref="B36:B47"/>
    <mergeCell ref="A26:A29"/>
    <mergeCell ref="B26:B29"/>
    <mergeCell ref="B30:B31"/>
    <mergeCell ref="A30:A31"/>
    <mergeCell ref="B2:B8"/>
    <mergeCell ref="A2:A8"/>
    <mergeCell ref="A12:A16"/>
    <mergeCell ref="B12:B16"/>
    <mergeCell ref="A17:A20"/>
    <mergeCell ref="B17:B20"/>
    <mergeCell ref="A9:A11"/>
    <mergeCell ref="B9:B11"/>
  </mergeCells>
  <pageMargins left="0.7" right="0.7" top="0.78740157499999996" bottom="0.78740157499999996" header="0.3" footer="0.3"/>
  <pageSetup paperSize="9" scale="62" orientation="portrait" r:id="rId1"/>
  <headerFooter>
    <oddFooter>&amp;L&amp;1#&amp;"Calibri"&amp;9&amp;K000000Klasifikace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F972F0AC7B0458AB9639462FF1CA0" ma:contentTypeVersion="18" ma:contentTypeDescription="Create a new document." ma:contentTypeScope="" ma:versionID="2d5e5fd365287472af4648ea716956ef">
  <xsd:schema xmlns:xsd="http://www.w3.org/2001/XMLSchema" xmlns:xs="http://www.w3.org/2001/XMLSchema" xmlns:p="http://schemas.microsoft.com/office/2006/metadata/properties" xmlns:ns2="1c884cfb-4f2a-45da-9f70-0953090e4289" xmlns:ns3="8e6f025c-7295-448f-97b5-2da47159e6bb" targetNamespace="http://schemas.microsoft.com/office/2006/metadata/properties" ma:root="true" ma:fieldsID="c9ae8346106c4df884fe42b2089c717b" ns2:_="" ns3:_="">
    <xsd:import namespace="1c884cfb-4f2a-45da-9f70-0953090e4289"/>
    <xsd:import namespace="8e6f025c-7295-448f-97b5-2da47159e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84cfb-4f2a-45da-9f70-0953090e42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f025c-7295-448f-97b5-2da47159e6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d12682d-04b1-45f6-bf47-7b6a4b082715}" ma:internalName="TaxCatchAll" ma:showField="CatchAllData" ma:web="8e6f025c-7295-448f-97b5-2da47159e6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884cfb-4f2a-45da-9f70-0953090e4289">
      <Terms xmlns="http://schemas.microsoft.com/office/infopath/2007/PartnerControls"/>
    </lcf76f155ced4ddcb4097134ff3c332f>
    <TaxCatchAll xmlns="8e6f025c-7295-448f-97b5-2da47159e6bb" xsi:nil="true"/>
  </documentManagement>
</p:properties>
</file>

<file path=customXml/itemProps1.xml><?xml version="1.0" encoding="utf-8"?>
<ds:datastoreItem xmlns:ds="http://schemas.openxmlformats.org/officeDocument/2006/customXml" ds:itemID="{A928146D-7EF7-426E-A260-4C78E50BBA40}"/>
</file>

<file path=customXml/itemProps2.xml><?xml version="1.0" encoding="utf-8"?>
<ds:datastoreItem xmlns:ds="http://schemas.openxmlformats.org/officeDocument/2006/customXml" ds:itemID="{3311FA46-FAF9-48F5-A431-89AA121A95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D9AB02-3573-4BA8-BD72-8977E8B17981}">
  <ds:schemaRefs>
    <ds:schemaRef ds:uri="http://schemas.microsoft.com/office/2006/metadata/properties"/>
    <ds:schemaRef ds:uri="http://schemas.microsoft.com/office/infopath/2007/PartnerControls"/>
    <ds:schemaRef ds:uri="1c884cfb-4f2a-45da-9f70-0953090e4289"/>
    <ds:schemaRef ds:uri="8e6f025c-7295-448f-97b5-2da47159e6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oblasti</vt:lpstr>
      <vt:lpstr>popis tras</vt:lpstr>
    </vt:vector>
  </TitlesOfParts>
  <Manager/>
  <Company>Moravskoslezsky kraj - krajsky urad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Čížková Lucie</dc:creator>
  <cp:keywords/>
  <dc:description/>
  <cp:lastModifiedBy>Nováková Pavla</cp:lastModifiedBy>
  <cp:revision/>
  <cp:lastPrinted>2025-04-08T06:40:39Z</cp:lastPrinted>
  <dcterms:created xsi:type="dcterms:W3CDTF">2022-02-02T07:57:32Z</dcterms:created>
  <dcterms:modified xsi:type="dcterms:W3CDTF">2025-05-14T10:23:49Z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ff9749-f68b-40ec-aa05-229831920469_Enabled">
    <vt:lpwstr>true</vt:lpwstr>
  </property>
  <property fmtid="{D5CDD505-2E9C-101B-9397-08002B2CF9AE}" pid="3" name="MSIP_Label_63ff9749-f68b-40ec-aa05-229831920469_SetDate">
    <vt:lpwstr>2022-02-09T15:24:00Z</vt:lpwstr>
  </property>
  <property fmtid="{D5CDD505-2E9C-101B-9397-08002B2CF9AE}" pid="4" name="MSIP_Label_63ff9749-f68b-40ec-aa05-229831920469_Method">
    <vt:lpwstr>Standard</vt:lpwstr>
  </property>
  <property fmtid="{D5CDD505-2E9C-101B-9397-08002B2CF9AE}" pid="5" name="MSIP_Label_63ff9749-f68b-40ec-aa05-229831920469_Name">
    <vt:lpwstr>Neveřejná informace</vt:lpwstr>
  </property>
  <property fmtid="{D5CDD505-2E9C-101B-9397-08002B2CF9AE}" pid="6" name="MSIP_Label_63ff9749-f68b-40ec-aa05-229831920469_SiteId">
    <vt:lpwstr>39f24d0b-aa30-4551-8e81-43c77cf1000e</vt:lpwstr>
  </property>
  <property fmtid="{D5CDD505-2E9C-101B-9397-08002B2CF9AE}" pid="7" name="MSIP_Label_63ff9749-f68b-40ec-aa05-229831920469_ActionId">
    <vt:lpwstr>72778e2d-ef73-4aeb-a2d2-092b852df12f</vt:lpwstr>
  </property>
  <property fmtid="{D5CDD505-2E9C-101B-9397-08002B2CF9AE}" pid="8" name="MSIP_Label_63ff9749-f68b-40ec-aa05-229831920469_ContentBits">
    <vt:lpwstr>2</vt:lpwstr>
  </property>
  <property fmtid="{D5CDD505-2E9C-101B-9397-08002B2CF9AE}" pid="9" name="ContentTypeId">
    <vt:lpwstr>0x010100D6DF972F0AC7B0458AB9639462FF1CA0</vt:lpwstr>
  </property>
  <property fmtid="{D5CDD505-2E9C-101B-9397-08002B2CF9AE}" pid="10" name="MediaServiceImageTags">
    <vt:lpwstr/>
  </property>
</Properties>
</file>